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New folder (6)\"/>
    </mc:Choice>
  </mc:AlternateContent>
  <xr:revisionPtr revIDLastSave="0" documentId="13_ncr:1_{C0310381-7D95-4839-A6A0-BE2A562C10EA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24" i="1"/>
  <c r="B23" i="1"/>
  <c r="B22" i="1"/>
  <c r="B21" i="1"/>
  <c r="B20" i="1"/>
  <c r="B19" i="1"/>
  <c r="B18" i="1"/>
  <c r="B17" i="1"/>
  <c r="B14" i="1"/>
  <c r="B13" i="1"/>
  <c r="B12" i="1"/>
  <c r="B11" i="1"/>
</calcChain>
</file>

<file path=xl/sharedStrings.xml><?xml version="1.0" encoding="utf-8"?>
<sst xmlns="http://schemas.openxmlformats.org/spreadsheetml/2006/main" count="348" uniqueCount="155">
  <si>
    <t>ชื่อ - ชื่อสกุล</t>
  </si>
  <si>
    <t>เลขประจำตัวประชาชน</t>
  </si>
  <si>
    <t>ตำแหน่ง</t>
  </si>
  <si>
    <t>วิทยฐานะ</t>
  </si>
  <si>
    <t>อันดับ</t>
  </si>
  <si>
    <t>ฐานในการคำนวณ</t>
  </si>
  <si>
    <t>เต็มขั้น</t>
  </si>
  <si>
    <t>ระดับ</t>
  </si>
  <si>
    <t>ร้อยละ</t>
  </si>
  <si>
    <t>เป็นเงิน</t>
  </si>
  <si>
    <t>ค่าตอบแทน</t>
  </si>
  <si>
    <t>ชำนาญการพิเศษ</t>
  </si>
  <si>
    <t>สพป.นครสวรรค์ เขต 3</t>
  </si>
  <si>
    <t>ดีเด่น</t>
  </si>
  <si>
    <t>เลขที่ตำแหน่ง</t>
  </si>
  <si>
    <t>ค้นหาด้วยเลขบัตรประชาชน</t>
  </si>
  <si>
    <t>เลขที่</t>
  </si>
  <si>
    <t>จ่ายตรง</t>
  </si>
  <si>
    <t>หน่วยงาน</t>
  </si>
  <si>
    <t>ก่อนเลื่อน</t>
  </si>
  <si>
    <t>ฐาน</t>
  </si>
  <si>
    <t>คะแนน</t>
  </si>
  <si>
    <t>จำนวนเงินที่ใช้เลื่อนเงินเดือน</t>
  </si>
  <si>
    <t>ค่าตอบเทนพิเศษ</t>
  </si>
  <si>
    <t>หมายเหตุ</t>
  </si>
  <si>
    <t>นางสาวดวงรัชต์  พงษ์ประเสริฐ</t>
  </si>
  <si>
    <t>นักจัดการงานทั่วไป</t>
  </si>
  <si>
    <t>4503038</t>
  </si>
  <si>
    <t>3.78</t>
  </si>
  <si>
    <t>นางศิริญญา  บัวรอด</t>
  </si>
  <si>
    <t>ปฏิบัติการ</t>
  </si>
  <si>
    <t>4503040</t>
  </si>
  <si>
    <t>3.77</t>
  </si>
  <si>
    <t>นางณัชชารีย์  ศรีไชยพงศ์</t>
  </si>
  <si>
    <t>เจ้าพนักงานธุรการ</t>
  </si>
  <si>
    <t>ปฏิบัติงาน</t>
  </si>
  <si>
    <t>4503043</t>
  </si>
  <si>
    <t>2.90</t>
  </si>
  <si>
    <t>บรรจุไม่ครบ 4 เดือน</t>
  </si>
  <si>
    <t>นายเลิศพล  กลับทอง</t>
  </si>
  <si>
    <t>4503044</t>
  </si>
  <si>
    <t>นางธัญญาภรณ์  นุชเฉย</t>
  </si>
  <si>
    <t>นักวิชาการเงินและบัญชี</t>
  </si>
  <si>
    <t>4503045</t>
  </si>
  <si>
    <t>นางสาววิราวรรณ  เพ็ชรรัตน์</t>
  </si>
  <si>
    <t>4503046</t>
  </si>
  <si>
    <t>นางสาวณปภัช  ศรีเพ็ชร</t>
  </si>
  <si>
    <t>4503047</t>
  </si>
  <si>
    <t>นางสาวสุพิชชา  อินยะ</t>
  </si>
  <si>
    <t>4503048</t>
  </si>
  <si>
    <t>นางสาวรัตติกาล  วิบูลย์สมบัติ</t>
  </si>
  <si>
    <t>4503049</t>
  </si>
  <si>
    <t>นางสาวสุกัญญา  จึงตระกูล</t>
  </si>
  <si>
    <t>4503050</t>
  </si>
  <si>
    <t>นางพรรุ่ง  เฟื่องจันทร์</t>
  </si>
  <si>
    <t>นักวิชาการพัสดุ</t>
  </si>
  <si>
    <t>ชำนาญการ</t>
  </si>
  <si>
    <t>4503053</t>
  </si>
  <si>
    <t>นางสาวอิริยา  วงษ์พันธ์</t>
  </si>
  <si>
    <t>4503054</t>
  </si>
  <si>
    <t>นางกมลทิพย์  ศรีรักษาแก้ว</t>
  </si>
  <si>
    <t>นักทรัพยากรบุคคล</t>
  </si>
  <si>
    <t>4503055</t>
  </si>
  <si>
    <t>นางวรรษิดา  อ่อนสี</t>
  </si>
  <si>
    <t>4503056</t>
  </si>
  <si>
    <t>นางนิตญา  ลุนสมบัติ</t>
  </si>
  <si>
    <t>4503057</t>
  </si>
  <si>
    <t>นางสาววรรณศิริ  ศิริเมือง</t>
  </si>
  <si>
    <t>4503058</t>
  </si>
  <si>
    <t>นายวิทวัส  ทิพย์เดโช</t>
  </si>
  <si>
    <t>4503060</t>
  </si>
  <si>
    <t>นายเอกชัย  แสงแก้ว</t>
  </si>
  <si>
    <t>4503061</t>
  </si>
  <si>
    <t>นางสาวเบญจวรรณ  สงสุข</t>
  </si>
  <si>
    <t>4503062</t>
  </si>
  <si>
    <t>บรรจไม่ครบ 4 เดือน</t>
  </si>
  <si>
    <t>นางอาจารีย์  สุขจิตร</t>
  </si>
  <si>
    <t>นิติกร</t>
  </si>
  <si>
    <t>4503065</t>
  </si>
  <si>
    <t>นางอนงค์  มีทอง</t>
  </si>
  <si>
    <t>4503067</t>
  </si>
  <si>
    <t>นางแสงอรุณ  วันนา</t>
  </si>
  <si>
    <t>นักวิเคราะห์นโยบายและแผน</t>
  </si>
  <si>
    <t>4503068</t>
  </si>
  <si>
    <t>4.10</t>
  </si>
  <si>
    <t>นางสาวชัฌญากานต์  ศักดี</t>
  </si>
  <si>
    <t>4503069</t>
  </si>
  <si>
    <t>นางหทัย  อุดมการเกษตร</t>
  </si>
  <si>
    <t>4503070</t>
  </si>
  <si>
    <t>นายอนุศักดิ์  เฉียงเมือง</t>
  </si>
  <si>
    <t>4503071</t>
  </si>
  <si>
    <t>นางแพรวพรรณ  จันทร์แป้น</t>
  </si>
  <si>
    <t>4503072</t>
  </si>
  <si>
    <t>นางนันท์ธิยา  จรูญจิตรวีร์</t>
  </si>
  <si>
    <t>นักวิชาการศึกษา</t>
  </si>
  <si>
    <t>4503075</t>
  </si>
  <si>
    <t>นายพงศ์ศักดิ์  ยิ่งหาญ</t>
  </si>
  <si>
    <t>4503076</t>
  </si>
  <si>
    <t>นางสาวกัญญา  ชูโตศรี</t>
  </si>
  <si>
    <t>4503077</t>
  </si>
  <si>
    <t>นางน้ำผึ้ง  พรเจริญสมบัติ</t>
  </si>
  <si>
    <t>4503078</t>
  </si>
  <si>
    <t>นายประเสริฐ  อริยจินดา</t>
  </si>
  <si>
    <t>4503080</t>
  </si>
  <si>
    <t>นายวรุตตม์  พวงสมบัติ</t>
  </si>
  <si>
    <t>4503082</t>
  </si>
  <si>
    <t>นายวรภพ  ทองดี</t>
  </si>
  <si>
    <t>นักวิชาการตรวจสอบภายใน</t>
  </si>
  <si>
    <t>4503085</t>
  </si>
  <si>
    <t>เลื่อนให้</t>
  </si>
  <si>
    <t>เงินเดือนรวม</t>
  </si>
  <si>
    <t>ชื่อ-นามสกุล</t>
  </si>
  <si>
    <t>หนังสือแจ้งผลการเลื่อนเงินเดือน</t>
  </si>
  <si>
    <t>สำนักงานเขตพื้นที่การศึกษาประถมศึกษานครสวรรค์ เขต 3</t>
  </si>
  <si>
    <t>รอบการประเมินรอบที่ 1 : 1 ตุลาคม 2565 ถึง 31 มีนาคม 2566</t>
  </si>
  <si>
    <t>ได้รับการเลื่อนเงินเดือน</t>
  </si>
  <si>
    <t>เงินเดือนเดิม</t>
  </si>
  <si>
    <t>ร้อยละที่ได้เลื่อน</t>
  </si>
  <si>
    <t>จำนวนเงินที่ได้เลื่อน</t>
  </si>
  <si>
    <t>เลื่อนในอันดับ</t>
  </si>
  <si>
    <t>เงินเดือนที่ได้รับ</t>
  </si>
  <si>
    <t>รวมทั้งหมด</t>
  </si>
  <si>
    <t>3601000056537</t>
  </si>
  <si>
    <t>1189900060854</t>
  </si>
  <si>
    <t>3520200053434</t>
  </si>
  <si>
    <t>3170100143061</t>
  </si>
  <si>
    <t>3600800641948</t>
  </si>
  <si>
    <t>3180100177674</t>
  </si>
  <si>
    <t>1600100066502</t>
  </si>
  <si>
    <t>1640600237110</t>
  </si>
  <si>
    <t>1630200068345</t>
  </si>
  <si>
    <t>1101800802649</t>
  </si>
  <si>
    <t>3609900607707</t>
  </si>
  <si>
    <t>1580300088021</t>
  </si>
  <si>
    <t>3160300209570</t>
  </si>
  <si>
    <t>3609900010441</t>
  </si>
  <si>
    <t>3600800367625</t>
  </si>
  <si>
    <t>3600800601431</t>
  </si>
  <si>
    <t>1410190012221</t>
  </si>
  <si>
    <t>1101499128841</t>
  </si>
  <si>
    <t>1929900655001</t>
  </si>
  <si>
    <t>3600900106424</t>
  </si>
  <si>
    <t>5600900049826</t>
  </si>
  <si>
    <t>3540100253849</t>
  </si>
  <si>
    <t>1189900006965</t>
  </si>
  <si>
    <t>3609700009318</t>
  </si>
  <si>
    <t>1640100343336</t>
  </si>
  <si>
    <t>3600400470755</t>
  </si>
  <si>
    <t>3600500024595</t>
  </si>
  <si>
    <t>1320600021420</t>
  </si>
  <si>
    <t>3670100016382</t>
  </si>
  <si>
    <t>3600900024983</t>
  </si>
  <si>
    <t>3649800106285</t>
  </si>
  <si>
    <t>3620401110094</t>
  </si>
  <si>
    <t>1160300018034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</si>
</sst>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Protection="1"/>
    <xf numFmtId="49" fontId="0" fillId="0" borderId="0" xfId="0" applyNumberFormat="1" applyProtection="1"/>
    <xf numFmtId="0" fontId="0" fillId="0" borderId="0" xfId="0" applyAlignment="1" applyProtection="1">
      <alignment horizontal="right"/>
    </xf>
    <xf numFmtId="43" fontId="0" fillId="0" borderId="0" xfId="1" applyNumberFormat="1" applyFont="1" applyAlignment="1" applyProtection="1">
      <alignment horizontal="right"/>
    </xf>
    <xf numFmtId="43" fontId="0" fillId="0" borderId="0" xfId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49" fontId="0" fillId="2" borderId="0" xfId="0" applyNumberFormat="1" applyFill="1" applyAlignment="1" applyProtection="1">
      <alignment horizontal="center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952501</xdr:colOff>
      <xdr:row>0</xdr:row>
      <xdr:rowOff>247252</xdr:rowOff>
    </xdr:from>
    <xdr:to>
      <xdr:col>2</xdr:col>
      <xdr:colOff>266700</xdr:colOff>
      <xdr:row>5</xdr:row>
      <xdr:rowOff>85106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02C9ED1-DE02-499C-A330-0AA80BC89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1" y="247252"/>
          <a:ext cx="1181099" cy="1361854"/>
        </a:xfrm>
        <a:prstGeom prst="rect">
          <a:avLst/>
        </a:prstGeom>
      </xdr:spPr>
    </xdr:pic>
    <xdr:clientData/>
  </xdr:twoCellAnchor>
  <xdr:oneCellAnchor>
    <xdr:from>
      <xdr:col>0</xdr:col>
      <xdr:colOff>650942</xdr:colOff>
      <xdr:row>28</xdr:row>
      <xdr:rowOff>9525</xdr:rowOff>
    </xdr:from>
    <xdr:ext cx="4015073" cy="629916"/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95DC85A9-B226-4804-9923-19EE6C6664A5}"/>
            </a:ext>
          </a:extLst>
        </xdr:cNvPr>
        <xdr:cNvSpPr txBox="1"/>
      </xdr:nvSpPr>
      <xdr:spPr>
        <a:xfrm>
          <a:off x="650942" y="8543925"/>
          <a:ext cx="4015073" cy="6299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(นายธีระศักดิ์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พลนาคู)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ผู้อำนวยการสำนักงานเขตพื้นที่การศึกษาประถมศึกษานครสวรรค์ เขต 3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twoCellAnchor editAs="oneCell">
    <xdr:from>
      <xdr:col>1</xdr:col>
      <xdr:colOff>771525</xdr:colOff>
      <xdr:row>25</xdr:row>
      <xdr:rowOff>166687</xdr:rowOff>
    </xdr:from>
    <xdr:to>
      <xdr:col>1</xdr:col>
      <xdr:colOff>1485900</xdr:colOff>
      <xdr:row>28</xdr:row>
      <xdr:rowOff>95250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8D125930-BA3A-427B-A3E1-187DC2C91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7786687"/>
          <a:ext cx="714375" cy="842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4"/>
  <sheetViews>
    <sheetView tabSelected="1" zoomScale="115" zoomScaleNormal="115" workbookViewId="0">
      <selection activeCell="A4" sqref="A4"/>
    </sheetView>
  </sheetViews>
  <sheetFormatPr defaultColWidth="9" defaultRowHeight="24" x14ac:dyDescent="0.55000000000000004"/>
  <cols>
    <col min="1" max="1" width="21.25" style="1" customWidth="1"/>
    <col min="2" max="2" width="24.5" style="6" customWidth="1"/>
    <col min="3" max="5" width="9" style="1"/>
    <col min="6" max="6" width="9" style="1" customWidth="1"/>
    <col min="7" max="7" width="17.125" style="1" hidden="1" customWidth="1"/>
    <col min="8" max="8" width="22.625" style="1" hidden="1" customWidth="1"/>
    <col min="9" max="9" width="21.25" style="1" hidden="1" customWidth="1"/>
    <col min="10" max="10" width="12.625" style="1" hidden="1" customWidth="1"/>
    <col min="11" max="11" width="4.5" style="1" hidden="1" customWidth="1"/>
    <col min="12" max="12" width="7.875" style="1" hidden="1" customWidth="1"/>
    <col min="13" max="13" width="17.125" style="1" hidden="1" customWidth="1"/>
    <col min="14" max="14" width="7.625" style="1" hidden="1" customWidth="1"/>
    <col min="15" max="16" width="5.875" style="1" hidden="1" customWidth="1"/>
    <col min="17" max="17" width="6" style="1" hidden="1" customWidth="1"/>
    <col min="18" max="18" width="4.75" style="1" hidden="1" customWidth="1"/>
    <col min="19" max="19" width="5.625" style="1" hidden="1" customWidth="1"/>
    <col min="20" max="20" width="8.875" style="1" hidden="1" customWidth="1"/>
    <col min="21" max="21" width="20.875" style="1" hidden="1" customWidth="1"/>
    <col min="22" max="22" width="9.125" style="1" hidden="1" customWidth="1"/>
    <col min="23" max="23" width="12.625" style="1" hidden="1" customWidth="1"/>
    <col min="24" max="24" width="6.25" style="1" hidden="1" customWidth="1"/>
    <col min="25" max="25" width="12.375" style="1" hidden="1" customWidth="1"/>
    <col min="26" max="26" width="9.875" style="1" hidden="1" customWidth="1"/>
    <col min="27" max="27" width="15.375" style="1" hidden="1" customWidth="1"/>
    <col min="28" max="28" width="9" style="1" customWidth="1"/>
    <col min="29" max="16384" width="9" style="1"/>
  </cols>
  <sheetData>
    <row r="1" spans="1:27" x14ac:dyDescent="0.55000000000000004">
      <c r="A1" s="1" t="s">
        <v>15</v>
      </c>
      <c r="B1" s="8"/>
      <c r="G1" s="1" t="s">
        <v>1</v>
      </c>
      <c r="H1" s="1" t="s">
        <v>0</v>
      </c>
      <c r="I1" s="1" t="s">
        <v>2</v>
      </c>
      <c r="J1" s="1" t="s">
        <v>2</v>
      </c>
      <c r="K1" s="1" t="s">
        <v>16</v>
      </c>
      <c r="L1" s="1" t="s">
        <v>17</v>
      </c>
      <c r="M1" s="1" t="s">
        <v>18</v>
      </c>
      <c r="N1" s="1" t="s">
        <v>19</v>
      </c>
      <c r="O1" s="1" t="s">
        <v>20</v>
      </c>
      <c r="P1" s="1" t="s">
        <v>6</v>
      </c>
      <c r="Q1" s="1" t="s">
        <v>21</v>
      </c>
      <c r="R1" s="1" t="s">
        <v>7</v>
      </c>
      <c r="S1" s="1" t="s">
        <v>8</v>
      </c>
      <c r="T1" s="1" t="s">
        <v>9</v>
      </c>
      <c r="U1" s="1" t="s">
        <v>22</v>
      </c>
      <c r="V1" s="1" t="s">
        <v>10</v>
      </c>
      <c r="W1" s="1" t="s">
        <v>4</v>
      </c>
      <c r="X1" s="1" t="s">
        <v>109</v>
      </c>
      <c r="Y1" s="1" t="s">
        <v>23</v>
      </c>
      <c r="Z1" s="1" t="s">
        <v>110</v>
      </c>
      <c r="AA1" s="1" t="s">
        <v>24</v>
      </c>
    </row>
    <row r="2" spans="1:27" x14ac:dyDescent="0.55000000000000004">
      <c r="G2" s="2" t="s">
        <v>122</v>
      </c>
      <c r="H2" s="1" t="s">
        <v>25</v>
      </c>
      <c r="I2" s="1" t="s">
        <v>26</v>
      </c>
      <c r="J2" s="1" t="s">
        <v>11</v>
      </c>
      <c r="K2" s="1">
        <v>1</v>
      </c>
      <c r="L2" s="1" t="s">
        <v>27</v>
      </c>
      <c r="M2" s="1" t="s">
        <v>12</v>
      </c>
      <c r="N2" s="1">
        <v>54910</v>
      </c>
      <c r="O2" s="1">
        <v>49330</v>
      </c>
      <c r="P2" s="1">
        <v>69040</v>
      </c>
      <c r="Q2" s="1">
        <v>98.3</v>
      </c>
      <c r="R2" s="1" t="s">
        <v>13</v>
      </c>
      <c r="S2" s="1" t="s">
        <v>28</v>
      </c>
      <c r="T2" s="1">
        <v>1864.674</v>
      </c>
      <c r="U2" s="1">
        <v>1870</v>
      </c>
      <c r="V2" s="1">
        <v>0</v>
      </c>
      <c r="W2" s="1" t="s">
        <v>11</v>
      </c>
      <c r="X2" s="1">
        <v>56780</v>
      </c>
      <c r="Z2" s="1">
        <v>56780</v>
      </c>
    </row>
    <row r="3" spans="1:27" x14ac:dyDescent="0.55000000000000004">
      <c r="G3" s="2" t="s">
        <v>123</v>
      </c>
      <c r="H3" s="1" t="s">
        <v>29</v>
      </c>
      <c r="I3" s="1" t="s">
        <v>26</v>
      </c>
      <c r="J3" s="1" t="s">
        <v>30</v>
      </c>
      <c r="K3" s="1">
        <v>3</v>
      </c>
      <c r="L3" s="1" t="s">
        <v>31</v>
      </c>
      <c r="M3" s="1" t="s">
        <v>12</v>
      </c>
      <c r="N3" s="1">
        <v>22130</v>
      </c>
      <c r="O3" s="1">
        <v>23930</v>
      </c>
      <c r="P3" s="1">
        <v>26900</v>
      </c>
      <c r="Q3" s="1">
        <v>96.6</v>
      </c>
      <c r="R3" s="1" t="s">
        <v>13</v>
      </c>
      <c r="S3" s="1" t="s">
        <v>32</v>
      </c>
      <c r="T3" s="1">
        <v>902.16100000000006</v>
      </c>
      <c r="U3" s="1">
        <v>910</v>
      </c>
      <c r="V3" s="1">
        <v>0</v>
      </c>
      <c r="W3" s="1" t="s">
        <v>30</v>
      </c>
      <c r="X3" s="1">
        <v>23040</v>
      </c>
      <c r="Z3" s="1">
        <v>23040</v>
      </c>
    </row>
    <row r="4" spans="1:27" x14ac:dyDescent="0.55000000000000004">
      <c r="G4" s="2" t="s">
        <v>124</v>
      </c>
      <c r="H4" s="1" t="s">
        <v>33</v>
      </c>
      <c r="I4" s="1" t="s">
        <v>34</v>
      </c>
      <c r="J4" s="1" t="s">
        <v>35</v>
      </c>
      <c r="K4" s="1">
        <v>6</v>
      </c>
      <c r="L4" s="1" t="s">
        <v>36</v>
      </c>
      <c r="M4" s="1" t="s">
        <v>12</v>
      </c>
      <c r="N4" s="1">
        <v>11790</v>
      </c>
      <c r="O4" s="1">
        <v>12310</v>
      </c>
      <c r="P4" s="1">
        <v>21010</v>
      </c>
      <c r="Q4" s="1">
        <v>92.84</v>
      </c>
      <c r="R4" s="1" t="s">
        <v>13</v>
      </c>
      <c r="S4" s="1" t="s">
        <v>37</v>
      </c>
      <c r="T4" s="1">
        <v>0</v>
      </c>
      <c r="U4" s="1">
        <v>0</v>
      </c>
      <c r="V4" s="1">
        <v>0</v>
      </c>
      <c r="W4" s="1" t="s">
        <v>35</v>
      </c>
      <c r="X4" s="1">
        <v>11790</v>
      </c>
      <c r="Z4" s="1">
        <v>11790</v>
      </c>
      <c r="AA4" s="1" t="s">
        <v>38</v>
      </c>
    </row>
    <row r="5" spans="1:27" x14ac:dyDescent="0.55000000000000004">
      <c r="G5" s="2" t="s">
        <v>125</v>
      </c>
      <c r="H5" s="1" t="s">
        <v>39</v>
      </c>
      <c r="I5" s="1" t="s">
        <v>34</v>
      </c>
      <c r="J5" s="1" t="s">
        <v>35</v>
      </c>
      <c r="K5" s="1">
        <v>7</v>
      </c>
      <c r="L5" s="1" t="s">
        <v>40</v>
      </c>
      <c r="M5" s="1" t="s">
        <v>12</v>
      </c>
      <c r="N5" s="1">
        <v>11500</v>
      </c>
      <c r="O5" s="1">
        <v>12310</v>
      </c>
      <c r="P5" s="1">
        <v>21010</v>
      </c>
      <c r="Q5" s="1">
        <v>93</v>
      </c>
      <c r="R5" s="1" t="s">
        <v>13</v>
      </c>
      <c r="S5" s="1" t="s">
        <v>37</v>
      </c>
      <c r="T5" s="1">
        <v>0</v>
      </c>
      <c r="U5" s="1">
        <v>0</v>
      </c>
      <c r="V5" s="1">
        <v>0</v>
      </c>
      <c r="W5" s="1" t="s">
        <v>35</v>
      </c>
      <c r="X5" s="1">
        <v>11500</v>
      </c>
      <c r="Z5" s="1">
        <v>11500</v>
      </c>
      <c r="AA5" s="1" t="s">
        <v>38</v>
      </c>
    </row>
    <row r="6" spans="1:27" x14ac:dyDescent="0.55000000000000004">
      <c r="A6" s="7" t="s">
        <v>112</v>
      </c>
      <c r="B6" s="7"/>
      <c r="C6" s="7"/>
      <c r="D6" s="7"/>
      <c r="E6" s="7"/>
      <c r="F6" s="7"/>
      <c r="G6" s="2" t="s">
        <v>126</v>
      </c>
      <c r="H6" s="1" t="s">
        <v>41</v>
      </c>
      <c r="I6" s="1" t="s">
        <v>42</v>
      </c>
      <c r="J6" s="1" t="s">
        <v>11</v>
      </c>
      <c r="K6" s="1">
        <v>8</v>
      </c>
      <c r="L6" s="1" t="s">
        <v>43</v>
      </c>
      <c r="M6" s="1" t="s">
        <v>12</v>
      </c>
      <c r="N6" s="1">
        <v>67060</v>
      </c>
      <c r="O6" s="1">
        <v>49330</v>
      </c>
      <c r="P6" s="1">
        <v>69040</v>
      </c>
      <c r="Q6" s="1">
        <v>97.64</v>
      </c>
      <c r="R6" s="1" t="s">
        <v>13</v>
      </c>
      <c r="S6" s="1" t="s">
        <v>32</v>
      </c>
      <c r="T6" s="1">
        <v>1859.741</v>
      </c>
      <c r="U6" s="1">
        <v>1860</v>
      </c>
      <c r="V6" s="1">
        <v>0</v>
      </c>
      <c r="W6" s="1" t="s">
        <v>11</v>
      </c>
      <c r="X6" s="1">
        <v>68920</v>
      </c>
      <c r="Z6" s="1">
        <v>68920</v>
      </c>
    </row>
    <row r="7" spans="1:27" x14ac:dyDescent="0.55000000000000004">
      <c r="A7" s="7" t="s">
        <v>113</v>
      </c>
      <c r="B7" s="7"/>
      <c r="C7" s="7"/>
      <c r="D7" s="7"/>
      <c r="E7" s="7"/>
      <c r="F7" s="7"/>
      <c r="G7" s="2" t="s">
        <v>127</v>
      </c>
      <c r="H7" s="1" t="s">
        <v>44</v>
      </c>
      <c r="I7" s="1" t="s">
        <v>42</v>
      </c>
      <c r="J7" s="1" t="s">
        <v>11</v>
      </c>
      <c r="K7" s="1">
        <v>9</v>
      </c>
      <c r="L7" s="1" t="s">
        <v>45</v>
      </c>
      <c r="M7" s="1" t="s">
        <v>12</v>
      </c>
      <c r="N7" s="1">
        <v>54780</v>
      </c>
      <c r="O7" s="1">
        <v>49330</v>
      </c>
      <c r="P7" s="1">
        <v>69040</v>
      </c>
      <c r="Q7" s="1">
        <v>97.6</v>
      </c>
      <c r="R7" s="1" t="s">
        <v>13</v>
      </c>
      <c r="S7" s="1" t="s">
        <v>32</v>
      </c>
      <c r="T7" s="1">
        <v>1859.741</v>
      </c>
      <c r="U7" s="1">
        <v>1860</v>
      </c>
      <c r="V7" s="1">
        <v>0</v>
      </c>
      <c r="W7" s="1" t="s">
        <v>11</v>
      </c>
      <c r="X7" s="1">
        <v>56640</v>
      </c>
      <c r="Z7" s="1">
        <v>56640</v>
      </c>
    </row>
    <row r="8" spans="1:27" x14ac:dyDescent="0.55000000000000004">
      <c r="A8" s="7" t="s">
        <v>114</v>
      </c>
      <c r="B8" s="7"/>
      <c r="C8" s="7"/>
      <c r="D8" s="7"/>
      <c r="E8" s="7"/>
      <c r="F8" s="7"/>
      <c r="G8" s="2" t="s">
        <v>128</v>
      </c>
      <c r="H8" s="1" t="s">
        <v>46</v>
      </c>
      <c r="I8" s="1" t="s">
        <v>42</v>
      </c>
      <c r="J8" s="1" t="s">
        <v>30</v>
      </c>
      <c r="K8" s="1">
        <v>10</v>
      </c>
      <c r="L8" s="1" t="s">
        <v>47</v>
      </c>
      <c r="M8" s="1" t="s">
        <v>12</v>
      </c>
      <c r="N8" s="1">
        <v>15380</v>
      </c>
      <c r="O8" s="1">
        <v>17980</v>
      </c>
      <c r="P8" s="1">
        <v>26900</v>
      </c>
      <c r="Q8" s="1">
        <v>92.16</v>
      </c>
      <c r="R8" s="1" t="s">
        <v>13</v>
      </c>
      <c r="S8" s="1" t="s">
        <v>37</v>
      </c>
      <c r="T8" s="1">
        <v>0</v>
      </c>
      <c r="U8" s="1">
        <v>0</v>
      </c>
      <c r="V8" s="1">
        <v>0</v>
      </c>
      <c r="W8" s="1" t="s">
        <v>30</v>
      </c>
      <c r="X8" s="1">
        <v>15380</v>
      </c>
      <c r="Z8" s="1">
        <v>15380</v>
      </c>
      <c r="AA8" s="1" t="s">
        <v>38</v>
      </c>
    </row>
    <row r="9" spans="1:27" x14ac:dyDescent="0.55000000000000004">
      <c r="G9" s="2" t="s">
        <v>129</v>
      </c>
      <c r="H9" s="1" t="s">
        <v>48</v>
      </c>
      <c r="I9" s="1" t="s">
        <v>42</v>
      </c>
      <c r="J9" s="1" t="s">
        <v>30</v>
      </c>
      <c r="K9" s="1">
        <v>11</v>
      </c>
      <c r="L9" s="1" t="s">
        <v>49</v>
      </c>
      <c r="M9" s="1" t="s">
        <v>12</v>
      </c>
      <c r="N9" s="1">
        <v>15230</v>
      </c>
      <c r="O9" s="1">
        <v>17980</v>
      </c>
      <c r="P9" s="1">
        <v>26900</v>
      </c>
      <c r="Q9" s="1">
        <v>92.04</v>
      </c>
      <c r="R9" s="1" t="s">
        <v>13</v>
      </c>
      <c r="S9" s="1" t="s">
        <v>37</v>
      </c>
      <c r="T9" s="1">
        <v>0</v>
      </c>
      <c r="U9" s="1">
        <v>0</v>
      </c>
      <c r="V9" s="1">
        <v>0</v>
      </c>
      <c r="W9" s="1" t="s">
        <v>30</v>
      </c>
      <c r="X9" s="1">
        <v>15230</v>
      </c>
      <c r="Z9" s="1">
        <v>15230</v>
      </c>
      <c r="AA9" s="1" t="s">
        <v>38</v>
      </c>
    </row>
    <row r="10" spans="1:27" x14ac:dyDescent="0.55000000000000004">
      <c r="G10" s="2" t="s">
        <v>130</v>
      </c>
      <c r="H10" s="1" t="s">
        <v>50</v>
      </c>
      <c r="I10" s="1" t="s">
        <v>42</v>
      </c>
      <c r="J10" s="1" t="s">
        <v>30</v>
      </c>
      <c r="K10" s="1">
        <v>12</v>
      </c>
      <c r="L10" s="1" t="s">
        <v>51</v>
      </c>
      <c r="M10" s="1" t="s">
        <v>12</v>
      </c>
      <c r="N10" s="1">
        <v>15000</v>
      </c>
      <c r="O10" s="1">
        <v>17980</v>
      </c>
      <c r="P10" s="1">
        <v>26900</v>
      </c>
      <c r="Q10" s="1">
        <v>92.15</v>
      </c>
      <c r="R10" s="1" t="s">
        <v>13</v>
      </c>
      <c r="S10" s="1" t="s">
        <v>37</v>
      </c>
      <c r="T10" s="1">
        <v>0</v>
      </c>
      <c r="U10" s="1">
        <v>0</v>
      </c>
      <c r="V10" s="1">
        <v>0</v>
      </c>
      <c r="W10" s="1" t="s">
        <v>30</v>
      </c>
      <c r="X10" s="1">
        <v>15000</v>
      </c>
      <c r="Z10" s="1">
        <v>15000</v>
      </c>
      <c r="AA10" s="1" t="s">
        <v>38</v>
      </c>
    </row>
    <row r="11" spans="1:27" x14ac:dyDescent="0.55000000000000004">
      <c r="A11" s="1" t="s">
        <v>14</v>
      </c>
      <c r="B11" s="3" t="e">
        <f>VLOOKUP($B$1,$G$1:$AA$34,5,0)</f>
        <v>#N/A</v>
      </c>
      <c r="G11" s="2" t="s">
        <v>131</v>
      </c>
      <c r="H11" s="1" t="s">
        <v>52</v>
      </c>
      <c r="I11" s="1" t="s">
        <v>42</v>
      </c>
      <c r="J11" s="1" t="s">
        <v>30</v>
      </c>
      <c r="K11" s="1">
        <v>13</v>
      </c>
      <c r="L11" s="1" t="s">
        <v>53</v>
      </c>
      <c r="M11" s="1" t="s">
        <v>12</v>
      </c>
      <c r="N11" s="1">
        <v>15380</v>
      </c>
      <c r="O11" s="1">
        <v>17980</v>
      </c>
      <c r="P11" s="1">
        <v>26900</v>
      </c>
      <c r="Q11" s="1">
        <v>92.16</v>
      </c>
      <c r="R11" s="1" t="s">
        <v>13</v>
      </c>
      <c r="S11" s="1" t="s">
        <v>37</v>
      </c>
      <c r="T11" s="1">
        <v>0</v>
      </c>
      <c r="U11" s="1">
        <v>0</v>
      </c>
      <c r="V11" s="1">
        <v>0</v>
      </c>
      <c r="W11" s="1" t="s">
        <v>30</v>
      </c>
      <c r="X11" s="1">
        <v>15380</v>
      </c>
      <c r="Z11" s="1">
        <v>15380</v>
      </c>
      <c r="AA11" s="1" t="s">
        <v>38</v>
      </c>
    </row>
    <row r="12" spans="1:27" x14ac:dyDescent="0.55000000000000004">
      <c r="A12" s="1" t="s">
        <v>111</v>
      </c>
      <c r="B12" s="3" t="e">
        <f>VLOOKUP($B$1,$G$1:$AA$34,2,0)</f>
        <v>#N/A</v>
      </c>
      <c r="G12" s="2" t="s">
        <v>132</v>
      </c>
      <c r="H12" s="1" t="s">
        <v>54</v>
      </c>
      <c r="I12" s="1" t="s">
        <v>55</v>
      </c>
      <c r="J12" s="1" t="s">
        <v>56</v>
      </c>
      <c r="K12" s="1">
        <v>16</v>
      </c>
      <c r="L12" s="1" t="s">
        <v>57</v>
      </c>
      <c r="M12" s="1" t="s">
        <v>12</v>
      </c>
      <c r="N12" s="1">
        <v>42040</v>
      </c>
      <c r="O12" s="1">
        <v>36470</v>
      </c>
      <c r="P12" s="1">
        <v>43600</v>
      </c>
      <c r="Q12" s="1">
        <v>97.65</v>
      </c>
      <c r="R12" s="1" t="s">
        <v>13</v>
      </c>
      <c r="S12" s="1" t="s">
        <v>32</v>
      </c>
      <c r="T12" s="1">
        <v>1374.9189999999999</v>
      </c>
      <c r="U12" s="1">
        <v>1380</v>
      </c>
      <c r="V12" s="1">
        <v>0</v>
      </c>
      <c r="W12" s="1" t="s">
        <v>56</v>
      </c>
      <c r="X12" s="1">
        <v>43420</v>
      </c>
      <c r="Z12" s="1">
        <v>43420</v>
      </c>
    </row>
    <row r="13" spans="1:27" x14ac:dyDescent="0.55000000000000004">
      <c r="A13" s="1" t="s">
        <v>2</v>
      </c>
      <c r="B13" s="3" t="e">
        <f>VLOOKUP($B$1,$G$1:$AA$34,3,0)</f>
        <v>#N/A</v>
      </c>
      <c r="G13" s="2" t="s">
        <v>133</v>
      </c>
      <c r="H13" s="1" t="s">
        <v>58</v>
      </c>
      <c r="I13" s="1" t="s">
        <v>55</v>
      </c>
      <c r="J13" s="1" t="s">
        <v>30</v>
      </c>
      <c r="K13" s="1">
        <v>17</v>
      </c>
      <c r="L13" s="1" t="s">
        <v>59</v>
      </c>
      <c r="M13" s="1" t="s">
        <v>12</v>
      </c>
      <c r="N13" s="1">
        <v>15000</v>
      </c>
      <c r="O13" s="1">
        <v>17980</v>
      </c>
      <c r="P13" s="1">
        <v>26900</v>
      </c>
      <c r="Q13" s="1">
        <v>92.16</v>
      </c>
      <c r="R13" s="1" t="s">
        <v>13</v>
      </c>
      <c r="S13" s="1" t="s">
        <v>37</v>
      </c>
      <c r="T13" s="1">
        <v>0</v>
      </c>
      <c r="U13" s="1">
        <v>0</v>
      </c>
      <c r="V13" s="1">
        <v>0</v>
      </c>
      <c r="W13" s="1" t="s">
        <v>30</v>
      </c>
      <c r="X13" s="1">
        <v>15000</v>
      </c>
      <c r="Z13" s="1">
        <v>15000</v>
      </c>
      <c r="AA13" s="1" t="s">
        <v>38</v>
      </c>
    </row>
    <row r="14" spans="1:27" x14ac:dyDescent="0.55000000000000004">
      <c r="A14" s="1" t="s">
        <v>3</v>
      </c>
      <c r="B14" s="3" t="e">
        <f>VLOOKUP($B$1,$G$1:$AA$34,4,0)</f>
        <v>#N/A</v>
      </c>
      <c r="G14" s="2" t="s">
        <v>134</v>
      </c>
      <c r="H14" s="1" t="s">
        <v>60</v>
      </c>
      <c r="I14" s="1" t="s">
        <v>61</v>
      </c>
      <c r="J14" s="1" t="s">
        <v>11</v>
      </c>
      <c r="K14" s="1">
        <v>18</v>
      </c>
      <c r="L14" s="1" t="s">
        <v>62</v>
      </c>
      <c r="M14" s="1" t="s">
        <v>12</v>
      </c>
      <c r="N14" s="1">
        <v>47850</v>
      </c>
      <c r="O14" s="1">
        <v>49330</v>
      </c>
      <c r="P14" s="1">
        <v>69040</v>
      </c>
      <c r="Q14" s="1">
        <v>98.25</v>
      </c>
      <c r="R14" s="1" t="s">
        <v>13</v>
      </c>
      <c r="S14" s="1" t="s">
        <v>32</v>
      </c>
      <c r="T14" s="1">
        <v>1859.741</v>
      </c>
      <c r="U14" s="1">
        <v>1860</v>
      </c>
      <c r="V14" s="1">
        <v>0</v>
      </c>
      <c r="W14" s="1" t="s">
        <v>11</v>
      </c>
      <c r="X14" s="1">
        <v>49710</v>
      </c>
      <c r="Z14" s="1">
        <v>49710</v>
      </c>
    </row>
    <row r="15" spans="1:27" x14ac:dyDescent="0.55000000000000004">
      <c r="G15" s="2" t="s">
        <v>135</v>
      </c>
      <c r="H15" s="1" t="s">
        <v>63</v>
      </c>
      <c r="I15" s="1" t="s">
        <v>61</v>
      </c>
      <c r="J15" s="1" t="s">
        <v>11</v>
      </c>
      <c r="K15" s="1">
        <v>19</v>
      </c>
      <c r="L15" s="1" t="s">
        <v>64</v>
      </c>
      <c r="M15" s="1" t="s">
        <v>12</v>
      </c>
      <c r="N15" s="1">
        <v>59370</v>
      </c>
      <c r="O15" s="1">
        <v>49330</v>
      </c>
      <c r="P15" s="1">
        <v>69040</v>
      </c>
      <c r="Q15" s="1">
        <v>97</v>
      </c>
      <c r="R15" s="1" t="s">
        <v>13</v>
      </c>
      <c r="S15" s="1" t="s">
        <v>32</v>
      </c>
      <c r="T15" s="1">
        <v>1859.741</v>
      </c>
      <c r="U15" s="1">
        <v>1860</v>
      </c>
      <c r="V15" s="1">
        <v>0</v>
      </c>
      <c r="W15" s="1" t="s">
        <v>11</v>
      </c>
      <c r="X15" s="1">
        <v>61230</v>
      </c>
      <c r="Z15" s="1">
        <v>61230</v>
      </c>
    </row>
    <row r="16" spans="1:27" x14ac:dyDescent="0.55000000000000004">
      <c r="A16" s="7" t="s">
        <v>115</v>
      </c>
      <c r="B16" s="7"/>
      <c r="C16" s="7"/>
      <c r="D16" s="7"/>
      <c r="E16" s="7"/>
      <c r="F16" s="7"/>
      <c r="G16" s="2" t="s">
        <v>136</v>
      </c>
      <c r="H16" s="1" t="s">
        <v>65</v>
      </c>
      <c r="I16" s="1" t="s">
        <v>61</v>
      </c>
      <c r="J16" s="1" t="s">
        <v>11</v>
      </c>
      <c r="K16" s="1">
        <v>20</v>
      </c>
      <c r="L16" s="1" t="s">
        <v>66</v>
      </c>
      <c r="M16" s="1" t="s">
        <v>12</v>
      </c>
      <c r="N16" s="1">
        <v>48370</v>
      </c>
      <c r="O16" s="1">
        <v>49330</v>
      </c>
      <c r="P16" s="1">
        <v>69040</v>
      </c>
      <c r="Q16" s="1">
        <v>97.06</v>
      </c>
      <c r="R16" s="1" t="s">
        <v>13</v>
      </c>
      <c r="S16" s="1" t="s">
        <v>32</v>
      </c>
      <c r="T16" s="1">
        <v>1859.741</v>
      </c>
      <c r="U16" s="1">
        <v>1860</v>
      </c>
      <c r="V16" s="1">
        <v>0</v>
      </c>
      <c r="W16" s="1" t="s">
        <v>11</v>
      </c>
      <c r="X16" s="1">
        <v>50230</v>
      </c>
      <c r="Z16" s="1">
        <v>50230</v>
      </c>
    </row>
    <row r="17" spans="1:27" x14ac:dyDescent="0.55000000000000004">
      <c r="A17" s="1" t="s">
        <v>116</v>
      </c>
      <c r="B17" s="4" t="e">
        <f>VLOOKUP($B$1,$G$1:$AA$34,8,0)</f>
        <v>#N/A</v>
      </c>
      <c r="G17" s="2" t="s">
        <v>137</v>
      </c>
      <c r="H17" s="1" t="s">
        <v>67</v>
      </c>
      <c r="I17" s="1" t="s">
        <v>61</v>
      </c>
      <c r="J17" s="1" t="s">
        <v>30</v>
      </c>
      <c r="K17" s="1">
        <v>21</v>
      </c>
      <c r="L17" s="1" t="s">
        <v>68</v>
      </c>
      <c r="M17" s="1" t="s">
        <v>12</v>
      </c>
      <c r="N17" s="1">
        <v>25470</v>
      </c>
      <c r="O17" s="1">
        <v>23930</v>
      </c>
      <c r="P17" s="1">
        <v>26900</v>
      </c>
      <c r="Q17" s="1">
        <v>96.66</v>
      </c>
      <c r="R17" s="1" t="s">
        <v>13</v>
      </c>
      <c r="S17" s="1" t="s">
        <v>32</v>
      </c>
      <c r="T17" s="1">
        <v>902.16100000000006</v>
      </c>
      <c r="U17" s="1">
        <v>910</v>
      </c>
      <c r="V17" s="1">
        <v>0</v>
      </c>
      <c r="W17" s="1" t="s">
        <v>30</v>
      </c>
      <c r="X17" s="1">
        <v>26380</v>
      </c>
      <c r="Z17" s="1">
        <v>26380</v>
      </c>
    </row>
    <row r="18" spans="1:27" x14ac:dyDescent="0.55000000000000004">
      <c r="A18" s="1" t="s">
        <v>117</v>
      </c>
      <c r="B18" s="4" t="e">
        <f>VLOOKUP($B$1,$G$1:$AA$34,13,0)</f>
        <v>#N/A</v>
      </c>
      <c r="G18" s="2" t="s">
        <v>138</v>
      </c>
      <c r="H18" s="1" t="s">
        <v>69</v>
      </c>
      <c r="I18" s="1" t="s">
        <v>61</v>
      </c>
      <c r="J18" s="1" t="s">
        <v>56</v>
      </c>
      <c r="K18" s="1">
        <v>23</v>
      </c>
      <c r="L18" s="1" t="s">
        <v>70</v>
      </c>
      <c r="M18" s="1" t="s">
        <v>12</v>
      </c>
      <c r="N18" s="1">
        <v>29440</v>
      </c>
      <c r="O18" s="1">
        <v>36470</v>
      </c>
      <c r="P18" s="1">
        <v>43600</v>
      </c>
      <c r="Q18" s="1">
        <v>98.2</v>
      </c>
      <c r="R18" s="1" t="s">
        <v>13</v>
      </c>
      <c r="S18" s="1" t="s">
        <v>32</v>
      </c>
      <c r="T18" s="1">
        <v>1374.9189999999999</v>
      </c>
      <c r="U18" s="1">
        <v>1380</v>
      </c>
      <c r="V18" s="1">
        <v>0</v>
      </c>
      <c r="W18" s="1" t="s">
        <v>56</v>
      </c>
      <c r="X18" s="1">
        <v>30820</v>
      </c>
      <c r="Z18" s="1">
        <v>30820</v>
      </c>
    </row>
    <row r="19" spans="1:27" x14ac:dyDescent="0.55000000000000004">
      <c r="A19" s="1" t="s">
        <v>5</v>
      </c>
      <c r="B19" s="4" t="e">
        <f>VLOOKUP($B$1,$G$1:$AA$34,9,0)</f>
        <v>#N/A</v>
      </c>
      <c r="G19" s="2" t="s">
        <v>139</v>
      </c>
      <c r="H19" s="1" t="s">
        <v>71</v>
      </c>
      <c r="I19" s="1" t="s">
        <v>61</v>
      </c>
      <c r="J19" s="1" t="s">
        <v>56</v>
      </c>
      <c r="K19" s="1">
        <v>24</v>
      </c>
      <c r="L19" s="1" t="s">
        <v>72</v>
      </c>
      <c r="M19" s="1" t="s">
        <v>12</v>
      </c>
      <c r="N19" s="1">
        <v>24730</v>
      </c>
      <c r="O19" s="1">
        <v>24410</v>
      </c>
      <c r="P19" s="1">
        <v>43600</v>
      </c>
      <c r="Q19" s="1">
        <v>96.46</v>
      </c>
      <c r="R19" s="1" t="s">
        <v>13</v>
      </c>
      <c r="S19" s="1" t="s">
        <v>32</v>
      </c>
      <c r="T19" s="1">
        <v>920.25699999999995</v>
      </c>
      <c r="U19" s="1">
        <v>930</v>
      </c>
      <c r="V19" s="1">
        <v>0</v>
      </c>
      <c r="W19" s="1" t="s">
        <v>56</v>
      </c>
      <c r="X19" s="1">
        <v>25660</v>
      </c>
      <c r="Z19" s="1">
        <v>25660</v>
      </c>
    </row>
    <row r="20" spans="1:27" x14ac:dyDescent="0.55000000000000004">
      <c r="A20" s="1" t="s">
        <v>118</v>
      </c>
      <c r="B20" s="4" t="e">
        <f>VLOOKUP($B$1,$G$1:$AA$34,15,0)</f>
        <v>#N/A</v>
      </c>
      <c r="G20" s="2" t="s">
        <v>140</v>
      </c>
      <c r="H20" s="1" t="s">
        <v>73</v>
      </c>
      <c r="I20" s="1" t="s">
        <v>61</v>
      </c>
      <c r="J20" s="1" t="s">
        <v>30</v>
      </c>
      <c r="K20" s="1">
        <v>25</v>
      </c>
      <c r="L20" s="1" t="s">
        <v>74</v>
      </c>
      <c r="M20" s="1" t="s">
        <v>12</v>
      </c>
      <c r="N20" s="1">
        <v>15000</v>
      </c>
      <c r="O20" s="1">
        <v>17980</v>
      </c>
      <c r="P20" s="1">
        <v>26900</v>
      </c>
      <c r="Q20" s="1">
        <v>92.56</v>
      </c>
      <c r="R20" s="1" t="s">
        <v>13</v>
      </c>
      <c r="S20" s="1" t="s">
        <v>37</v>
      </c>
      <c r="T20" s="1">
        <v>0</v>
      </c>
      <c r="U20" s="1">
        <v>0</v>
      </c>
      <c r="V20" s="1">
        <v>0</v>
      </c>
      <c r="W20" s="1" t="s">
        <v>30</v>
      </c>
      <c r="X20" s="1">
        <v>15000</v>
      </c>
      <c r="Z20" s="1">
        <v>15000</v>
      </c>
      <c r="AA20" s="1" t="s">
        <v>75</v>
      </c>
    </row>
    <row r="21" spans="1:27" x14ac:dyDescent="0.55000000000000004">
      <c r="A21" s="1" t="s">
        <v>119</v>
      </c>
      <c r="B21" s="3" t="e">
        <f>VLOOKUP($B$1,$G$1:$AA$34,17,0)</f>
        <v>#N/A</v>
      </c>
      <c r="G21" s="2" t="s">
        <v>141</v>
      </c>
      <c r="H21" s="1" t="s">
        <v>76</v>
      </c>
      <c r="I21" s="1" t="s">
        <v>77</v>
      </c>
      <c r="J21" s="1" t="s">
        <v>56</v>
      </c>
      <c r="K21" s="1">
        <v>28</v>
      </c>
      <c r="L21" s="1" t="s">
        <v>78</v>
      </c>
      <c r="M21" s="1" t="s">
        <v>12</v>
      </c>
      <c r="N21" s="1">
        <v>29620</v>
      </c>
      <c r="O21" s="1">
        <v>36470</v>
      </c>
      <c r="P21" s="1">
        <v>43600</v>
      </c>
      <c r="Q21" s="1">
        <v>96.6</v>
      </c>
      <c r="R21" s="1" t="s">
        <v>13</v>
      </c>
      <c r="S21" s="1" t="s">
        <v>32</v>
      </c>
      <c r="T21" s="1">
        <v>1374.9189999999999</v>
      </c>
      <c r="U21" s="1">
        <v>1380</v>
      </c>
      <c r="V21" s="1">
        <v>0</v>
      </c>
      <c r="W21" s="1" t="s">
        <v>56</v>
      </c>
      <c r="X21" s="1">
        <v>31000</v>
      </c>
      <c r="Z21" s="1">
        <v>31000</v>
      </c>
    </row>
    <row r="22" spans="1:27" x14ac:dyDescent="0.55000000000000004">
      <c r="A22" s="1" t="s">
        <v>120</v>
      </c>
      <c r="B22" s="5" t="e">
        <f>VLOOKUP($B$1,$G$1:$AA$34,18,0)</f>
        <v>#N/A</v>
      </c>
      <c r="G22" s="2" t="s">
        <v>142</v>
      </c>
      <c r="H22" s="1" t="s">
        <v>79</v>
      </c>
      <c r="I22" s="1" t="s">
        <v>34</v>
      </c>
      <c r="J22" s="1" t="s">
        <v>35</v>
      </c>
      <c r="K22" s="1">
        <v>30</v>
      </c>
      <c r="L22" s="1" t="s">
        <v>80</v>
      </c>
      <c r="M22" s="1" t="s">
        <v>12</v>
      </c>
      <c r="N22" s="1">
        <v>12990</v>
      </c>
      <c r="O22" s="1">
        <v>12310</v>
      </c>
      <c r="P22" s="1">
        <v>21010</v>
      </c>
      <c r="Q22" s="1">
        <v>96.7</v>
      </c>
      <c r="R22" s="1" t="s">
        <v>13</v>
      </c>
      <c r="S22" s="1" t="s">
        <v>32</v>
      </c>
      <c r="T22" s="1">
        <v>464.08699999999999</v>
      </c>
      <c r="U22" s="1">
        <v>470</v>
      </c>
      <c r="V22" s="1">
        <v>0</v>
      </c>
      <c r="W22" s="1" t="s">
        <v>35</v>
      </c>
      <c r="X22" s="1">
        <v>13460</v>
      </c>
      <c r="Z22" s="1">
        <v>13460</v>
      </c>
    </row>
    <row r="23" spans="1:27" x14ac:dyDescent="0.55000000000000004">
      <c r="A23" s="1" t="s">
        <v>10</v>
      </c>
      <c r="B23" s="5" t="e">
        <f>VLOOKUP($B$1,$G$1:$AA$34,19,0)</f>
        <v>#N/A</v>
      </c>
      <c r="G23" s="2" t="s">
        <v>143</v>
      </c>
      <c r="H23" s="1" t="s">
        <v>81</v>
      </c>
      <c r="I23" s="1" t="s">
        <v>82</v>
      </c>
      <c r="J23" s="1" t="s">
        <v>11</v>
      </c>
      <c r="K23" s="1">
        <v>31</v>
      </c>
      <c r="L23" s="1" t="s">
        <v>83</v>
      </c>
      <c r="M23" s="1" t="s">
        <v>12</v>
      </c>
      <c r="N23" s="1">
        <v>56360</v>
      </c>
      <c r="O23" s="1">
        <v>49330</v>
      </c>
      <c r="P23" s="1">
        <v>69040</v>
      </c>
      <c r="Q23" s="1">
        <v>99</v>
      </c>
      <c r="R23" s="1" t="s">
        <v>13</v>
      </c>
      <c r="S23" s="1" t="s">
        <v>84</v>
      </c>
      <c r="T23" s="1">
        <v>2022.5299999999997</v>
      </c>
      <c r="U23" s="1">
        <v>2030</v>
      </c>
      <c r="V23" s="1">
        <v>0</v>
      </c>
      <c r="W23" s="1" t="s">
        <v>11</v>
      </c>
      <c r="X23" s="1">
        <v>58390</v>
      </c>
      <c r="Z23" s="1">
        <v>58390</v>
      </c>
    </row>
    <row r="24" spans="1:27" x14ac:dyDescent="0.55000000000000004">
      <c r="A24" s="1" t="s">
        <v>121</v>
      </c>
      <c r="B24" s="5" t="e">
        <f>VLOOKUP($B$1,$G$1:$AA$34,20,0)</f>
        <v>#N/A</v>
      </c>
      <c r="G24" s="2" t="s">
        <v>144</v>
      </c>
      <c r="H24" s="1" t="s">
        <v>85</v>
      </c>
      <c r="I24" s="1" t="s">
        <v>82</v>
      </c>
      <c r="J24" s="1" t="s">
        <v>30</v>
      </c>
      <c r="K24" s="1">
        <v>32</v>
      </c>
      <c r="L24" s="1" t="s">
        <v>86</v>
      </c>
      <c r="M24" s="1" t="s">
        <v>12</v>
      </c>
      <c r="N24" s="1">
        <v>19780</v>
      </c>
      <c r="O24" s="1">
        <v>17980</v>
      </c>
      <c r="P24" s="1">
        <v>26900</v>
      </c>
      <c r="Q24" s="1">
        <v>98</v>
      </c>
      <c r="R24" s="1" t="s">
        <v>13</v>
      </c>
      <c r="S24" s="1" t="s">
        <v>32</v>
      </c>
      <c r="T24" s="1">
        <v>677.846</v>
      </c>
      <c r="U24" s="1">
        <v>680</v>
      </c>
      <c r="V24" s="1">
        <v>0</v>
      </c>
      <c r="W24" s="1" t="s">
        <v>30</v>
      </c>
      <c r="X24" s="1">
        <v>20460</v>
      </c>
      <c r="Z24" s="1">
        <v>20460</v>
      </c>
    </row>
    <row r="25" spans="1:27" x14ac:dyDescent="0.55000000000000004">
      <c r="A25" s="1" t="s">
        <v>24</v>
      </c>
      <c r="B25" s="5" t="e">
        <f>VLOOKUP($B$1,$G$1:$AA$34,21,0)</f>
        <v>#N/A</v>
      </c>
      <c r="G25" s="2" t="s">
        <v>145</v>
      </c>
      <c r="H25" s="1" t="s">
        <v>87</v>
      </c>
      <c r="I25" s="1" t="s">
        <v>82</v>
      </c>
      <c r="J25" s="1" t="s">
        <v>30</v>
      </c>
      <c r="K25" s="1">
        <v>33</v>
      </c>
      <c r="L25" s="1" t="s">
        <v>88</v>
      </c>
      <c r="M25" s="1" t="s">
        <v>12</v>
      </c>
      <c r="N25" s="1">
        <v>24130</v>
      </c>
      <c r="O25" s="1">
        <v>23930</v>
      </c>
      <c r="P25" s="1">
        <v>26900</v>
      </c>
      <c r="Q25" s="1">
        <v>98.25</v>
      </c>
      <c r="R25" s="1" t="s">
        <v>13</v>
      </c>
      <c r="S25" s="1" t="s">
        <v>32</v>
      </c>
      <c r="T25" s="1">
        <v>902.16100000000006</v>
      </c>
      <c r="U25" s="1">
        <v>910</v>
      </c>
      <c r="V25" s="1">
        <v>0</v>
      </c>
      <c r="W25" s="1" t="s">
        <v>30</v>
      </c>
      <c r="X25" s="1">
        <v>25040</v>
      </c>
      <c r="Z25" s="1">
        <v>25040</v>
      </c>
    </row>
    <row r="26" spans="1:27" x14ac:dyDescent="0.55000000000000004">
      <c r="G26" s="2" t="s">
        <v>146</v>
      </c>
      <c r="H26" s="1" t="s">
        <v>89</v>
      </c>
      <c r="I26" s="1" t="s">
        <v>82</v>
      </c>
      <c r="J26" s="1" t="s">
        <v>30</v>
      </c>
      <c r="K26" s="1">
        <v>34</v>
      </c>
      <c r="L26" s="1" t="s">
        <v>90</v>
      </c>
      <c r="M26" s="1" t="s">
        <v>12</v>
      </c>
      <c r="N26" s="1">
        <v>15000</v>
      </c>
      <c r="O26" s="1">
        <v>17980</v>
      </c>
      <c r="P26" s="1">
        <v>26900</v>
      </c>
      <c r="Q26" s="1">
        <v>93</v>
      </c>
      <c r="R26" s="1" t="s">
        <v>13</v>
      </c>
      <c r="S26" s="1" t="s">
        <v>37</v>
      </c>
      <c r="T26" s="1">
        <v>0</v>
      </c>
      <c r="U26" s="1">
        <v>0</v>
      </c>
      <c r="V26" s="1">
        <v>0</v>
      </c>
      <c r="W26" s="1" t="s">
        <v>30</v>
      </c>
      <c r="X26" s="1">
        <v>15000</v>
      </c>
      <c r="Z26" s="1">
        <v>15000</v>
      </c>
      <c r="AA26" s="1" t="s">
        <v>38</v>
      </c>
    </row>
    <row r="27" spans="1:27" x14ac:dyDescent="0.55000000000000004">
      <c r="G27" s="2" t="s">
        <v>147</v>
      </c>
      <c r="H27" s="1" t="s">
        <v>91</v>
      </c>
      <c r="I27" s="1" t="s">
        <v>82</v>
      </c>
      <c r="J27" s="1" t="s">
        <v>11</v>
      </c>
      <c r="K27" s="1">
        <v>35</v>
      </c>
      <c r="L27" s="1" t="s">
        <v>92</v>
      </c>
      <c r="M27" s="1" t="s">
        <v>12</v>
      </c>
      <c r="N27" s="1">
        <v>50520</v>
      </c>
      <c r="O27" s="1">
        <v>49330</v>
      </c>
      <c r="P27" s="1">
        <v>69040</v>
      </c>
      <c r="Q27" s="1">
        <v>98.12</v>
      </c>
      <c r="R27" s="1" t="s">
        <v>13</v>
      </c>
      <c r="S27" s="1" t="s">
        <v>32</v>
      </c>
      <c r="T27" s="1">
        <v>1859.741</v>
      </c>
      <c r="U27" s="1">
        <v>1860</v>
      </c>
      <c r="V27" s="1">
        <v>0</v>
      </c>
      <c r="W27" s="1" t="s">
        <v>11</v>
      </c>
      <c r="X27" s="1">
        <v>52380</v>
      </c>
      <c r="Z27" s="1">
        <v>52380</v>
      </c>
    </row>
    <row r="28" spans="1:27" x14ac:dyDescent="0.55000000000000004">
      <c r="G28" s="2" t="s">
        <v>148</v>
      </c>
      <c r="H28" s="1" t="s">
        <v>93</v>
      </c>
      <c r="I28" s="1" t="s">
        <v>94</v>
      </c>
      <c r="J28" s="1" t="s">
        <v>11</v>
      </c>
      <c r="K28" s="1">
        <v>38</v>
      </c>
      <c r="L28" s="1" t="s">
        <v>95</v>
      </c>
      <c r="M28" s="1" t="s">
        <v>12</v>
      </c>
      <c r="N28" s="1">
        <v>69040</v>
      </c>
      <c r="O28" s="1">
        <v>49330</v>
      </c>
      <c r="P28" s="1">
        <v>69040</v>
      </c>
      <c r="Q28" s="1">
        <v>97.8</v>
      </c>
      <c r="R28" s="1" t="s">
        <v>13</v>
      </c>
      <c r="S28" s="1" t="s">
        <v>32</v>
      </c>
      <c r="T28" s="1">
        <v>1859.741</v>
      </c>
      <c r="U28" s="1">
        <v>0</v>
      </c>
      <c r="V28" s="1">
        <v>1859.741</v>
      </c>
      <c r="W28" s="1" t="s">
        <v>11</v>
      </c>
      <c r="X28" s="1">
        <v>69040</v>
      </c>
      <c r="Y28" s="1">
        <v>1859.74</v>
      </c>
      <c r="Z28" s="1">
        <v>70899.740999999995</v>
      </c>
      <c r="AA28" s="1" t="s">
        <v>6</v>
      </c>
    </row>
    <row r="29" spans="1:27" x14ac:dyDescent="0.55000000000000004">
      <c r="G29" s="2" t="s">
        <v>149</v>
      </c>
      <c r="H29" s="1" t="s">
        <v>96</v>
      </c>
      <c r="I29" s="1" t="s">
        <v>94</v>
      </c>
      <c r="J29" s="1" t="s">
        <v>30</v>
      </c>
      <c r="K29" s="1">
        <v>39</v>
      </c>
      <c r="L29" s="1" t="s">
        <v>97</v>
      </c>
      <c r="M29" s="1" t="s">
        <v>12</v>
      </c>
      <c r="N29" s="1">
        <v>23230</v>
      </c>
      <c r="O29" s="1">
        <v>23930</v>
      </c>
      <c r="P29" s="1">
        <v>26900</v>
      </c>
      <c r="Q29" s="1">
        <v>98.2</v>
      </c>
      <c r="R29" s="1" t="s">
        <v>13</v>
      </c>
      <c r="S29" s="1" t="s">
        <v>32</v>
      </c>
      <c r="T29" s="1">
        <v>902.16100000000006</v>
      </c>
      <c r="U29" s="1">
        <v>910</v>
      </c>
      <c r="V29" s="1">
        <v>0</v>
      </c>
      <c r="W29" s="1" t="s">
        <v>30</v>
      </c>
      <c r="X29" s="1">
        <v>24140</v>
      </c>
      <c r="Z29" s="1">
        <v>24140</v>
      </c>
    </row>
    <row r="30" spans="1:27" x14ac:dyDescent="0.55000000000000004">
      <c r="G30" s="2" t="s">
        <v>150</v>
      </c>
      <c r="H30" s="1" t="s">
        <v>98</v>
      </c>
      <c r="I30" s="1" t="s">
        <v>94</v>
      </c>
      <c r="J30" s="1" t="s">
        <v>56</v>
      </c>
      <c r="K30" s="1">
        <v>40</v>
      </c>
      <c r="L30" s="1" t="s">
        <v>99</v>
      </c>
      <c r="M30" s="1" t="s">
        <v>12</v>
      </c>
      <c r="N30" s="1">
        <v>37470</v>
      </c>
      <c r="O30" s="1">
        <v>36470</v>
      </c>
      <c r="P30" s="1">
        <v>43600</v>
      </c>
      <c r="Q30" s="1">
        <v>97.6</v>
      </c>
      <c r="R30" s="1" t="s">
        <v>13</v>
      </c>
      <c r="S30" s="1" t="s">
        <v>32</v>
      </c>
      <c r="T30" s="1">
        <v>1374.9189999999999</v>
      </c>
      <c r="U30" s="1">
        <v>1380</v>
      </c>
      <c r="V30" s="1">
        <v>0</v>
      </c>
      <c r="W30" s="1" t="s">
        <v>56</v>
      </c>
      <c r="X30" s="1">
        <v>38850</v>
      </c>
      <c r="Z30" s="1">
        <v>38850</v>
      </c>
    </row>
    <row r="31" spans="1:27" x14ac:dyDescent="0.55000000000000004">
      <c r="G31" s="2" t="s">
        <v>151</v>
      </c>
      <c r="H31" s="1" t="s">
        <v>100</v>
      </c>
      <c r="I31" s="1" t="s">
        <v>94</v>
      </c>
      <c r="J31" s="1" t="s">
        <v>11</v>
      </c>
      <c r="K31" s="1">
        <v>41</v>
      </c>
      <c r="L31" s="1" t="s">
        <v>101</v>
      </c>
      <c r="M31" s="1" t="s">
        <v>12</v>
      </c>
      <c r="N31" s="1">
        <v>51820</v>
      </c>
      <c r="O31" s="1">
        <v>49330</v>
      </c>
      <c r="P31" s="1">
        <v>69040</v>
      </c>
      <c r="Q31" s="1">
        <v>98.12</v>
      </c>
      <c r="R31" s="1" t="s">
        <v>13</v>
      </c>
      <c r="S31" s="1" t="s">
        <v>32</v>
      </c>
      <c r="T31" s="1">
        <v>1859.741</v>
      </c>
      <c r="U31" s="1">
        <v>1860</v>
      </c>
      <c r="V31" s="1">
        <v>0</v>
      </c>
      <c r="W31" s="1" t="s">
        <v>11</v>
      </c>
      <c r="X31" s="1">
        <v>53680</v>
      </c>
      <c r="Z31" s="1">
        <v>53680</v>
      </c>
    </row>
    <row r="32" spans="1:27" x14ac:dyDescent="0.55000000000000004">
      <c r="G32" s="2" t="s">
        <v>152</v>
      </c>
      <c r="H32" s="1" t="s">
        <v>102</v>
      </c>
      <c r="I32" s="1" t="s">
        <v>34</v>
      </c>
      <c r="J32" s="1" t="s">
        <v>35</v>
      </c>
      <c r="K32" s="1">
        <v>43</v>
      </c>
      <c r="L32" s="1" t="s">
        <v>103</v>
      </c>
      <c r="M32" s="1" t="s">
        <v>12</v>
      </c>
      <c r="N32" s="1">
        <v>11500</v>
      </c>
      <c r="O32" s="1">
        <v>12310</v>
      </c>
      <c r="P32" s="1">
        <v>21010</v>
      </c>
      <c r="Q32" s="1">
        <v>93</v>
      </c>
      <c r="R32" s="1" t="s">
        <v>13</v>
      </c>
      <c r="S32" s="1" t="s">
        <v>37</v>
      </c>
      <c r="T32" s="1">
        <v>0</v>
      </c>
      <c r="U32" s="1">
        <v>0</v>
      </c>
      <c r="V32" s="1">
        <v>0</v>
      </c>
      <c r="W32" s="1" t="s">
        <v>35</v>
      </c>
      <c r="X32" s="1">
        <v>11500</v>
      </c>
      <c r="Z32" s="1">
        <v>11500</v>
      </c>
      <c r="AA32" s="1" t="s">
        <v>38</v>
      </c>
    </row>
    <row r="33" spans="7:27" x14ac:dyDescent="0.55000000000000004">
      <c r="G33" s="2" t="s">
        <v>153</v>
      </c>
      <c r="H33" s="1" t="s">
        <v>104</v>
      </c>
      <c r="I33" s="1" t="s">
        <v>34</v>
      </c>
      <c r="J33" s="1" t="s">
        <v>35</v>
      </c>
      <c r="K33" s="1">
        <v>45</v>
      </c>
      <c r="L33" s="1" t="s">
        <v>105</v>
      </c>
      <c r="M33" s="1" t="s">
        <v>12</v>
      </c>
      <c r="N33" s="1">
        <v>13000</v>
      </c>
      <c r="O33" s="1">
        <v>12310</v>
      </c>
      <c r="P33" s="1">
        <v>21010</v>
      </c>
      <c r="Q33" s="1">
        <v>97</v>
      </c>
      <c r="R33" s="1" t="s">
        <v>13</v>
      </c>
      <c r="S33" s="1" t="s">
        <v>32</v>
      </c>
      <c r="T33" s="1">
        <v>464.08699999999999</v>
      </c>
      <c r="U33" s="1">
        <v>470</v>
      </c>
      <c r="V33" s="1">
        <v>0</v>
      </c>
      <c r="W33" s="1" t="s">
        <v>35</v>
      </c>
      <c r="X33" s="1">
        <v>13470</v>
      </c>
      <c r="Z33" s="1">
        <v>13470</v>
      </c>
    </row>
    <row r="34" spans="7:27" x14ac:dyDescent="0.55000000000000004">
      <c r="G34" s="2" t="s">
        <v>154</v>
      </c>
      <c r="H34" s="1" t="s">
        <v>106</v>
      </c>
      <c r="I34" s="1" t="s">
        <v>107</v>
      </c>
      <c r="J34" s="1" t="s">
        <v>30</v>
      </c>
      <c r="K34" s="1">
        <v>48</v>
      </c>
      <c r="L34" s="1" t="s">
        <v>108</v>
      </c>
      <c r="M34" s="1" t="s">
        <v>12</v>
      </c>
      <c r="N34" s="1">
        <v>15000</v>
      </c>
      <c r="O34" s="1">
        <v>17980</v>
      </c>
      <c r="P34" s="1">
        <v>26900</v>
      </c>
      <c r="Q34" s="1">
        <v>93</v>
      </c>
      <c r="R34" s="1" t="s">
        <v>13</v>
      </c>
      <c r="S34" s="1" t="s">
        <v>37</v>
      </c>
      <c r="T34" s="1">
        <v>0</v>
      </c>
      <c r="U34" s="1">
        <v>0</v>
      </c>
      <c r="V34" s="1">
        <v>0</v>
      </c>
      <c r="W34" s="1" t="s">
        <v>30</v>
      </c>
      <c r="X34" s="1">
        <v>15000</v>
      </c>
      <c r="Z34" s="1">
        <v>15000</v>
      </c>
      <c r="AA34" s="1" t="s">
        <v>38</v>
      </c>
    </row>
  </sheetData>
  <sheetProtection algorithmName="SHA-512" hashValue="88zdECz7bbcuoKVehQuQ6ZOL8RqqfkDjRcxEIputDNbUqLLsA1CkvsTbJE3hykAJjSl13jPpAIJ5Tp+YsB0U8Q==" saltValue="phn5E1KlR4fUlJZzjVXE2w==" spinCount="100000" sheet="1" objects="1" scenarios="1"/>
  <mergeCells count="4">
    <mergeCell ref="A16:F16"/>
    <mergeCell ref="A6:F6"/>
    <mergeCell ref="A7:F7"/>
    <mergeCell ref="A8:F8"/>
  </mergeCells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2023-05-09T03:06:15Z</cp:lastPrinted>
  <dcterms:created xsi:type="dcterms:W3CDTF">2023-05-02T07:49:30Z</dcterms:created>
  <dcterms:modified xsi:type="dcterms:W3CDTF">2023-05-09T03:06:37Z</dcterms:modified>
</cp:coreProperties>
</file>